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ad Me" sheetId="1" state="visible" r:id="rId3"/>
    <sheet name="Fence Calculator" sheetId="2" state="visible" r:id="rId4"/>
    <sheet name="Fence Rules" sheetId="3" state="visible" r:id="rId5"/>
  </sheets>
  <definedNames>
    <definedName function="false" hidden="false" localSheetId="1" name="_xlnm.Print_Area" vbProcedure="false">'Fence Calculator'!$A$1:$I$52</definedName>
    <definedName function="false" hidden="false" localSheetId="2" name="_xlnm.Print_Area" vbProcedure="false">'Fence Rules'!$A$1:$F$13</definedName>
    <definedName function="false" hidden="false" localSheetId="0" name="_xlnm.Print_Area" vbProcedure="false">'Read Me'!$A$1:$B$20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<sst xmlns="http://schemas.openxmlformats.org/spreadsheetml/2006/main" count="102" uniqueCount="95">
  <si>
    <t xml:space="preserve">DINKUM DOCS  |  Free Fence Material Calculator</t>
  </si>
  <si>
    <t xml:space="preserve">What it does</t>
  </si>
  <si>
    <t xml:space="preserve">Type in the length of a timber paling fence. It works out the posts, rails, palings, nails, screws and cement you need, then adds your prices to give you a cost and a sell price.</t>
  </si>
  <si>
    <t xml:space="preserve">How to use it</t>
  </si>
  <si>
    <t xml:space="preserve">1. Open the Fence Calculator tab. Yellow cells are yours to change.</t>
  </si>
  <si>
    <t xml:space="preserve">2. Enter the fence length and check the settings (post spacing, rail length, paling width).</t>
  </si>
  <si>
    <t xml:space="preserve">3. Type your own supplier prices in the Unit cost column. The italic price on the Posts line is a sample only, so type over it.</t>
  </si>
  <si>
    <t xml:space="preserve">4. Choose markup or margin, type the percentage, and read your sell price.</t>
  </si>
  <si>
    <t xml:space="preserve">Markup is not margin</t>
  </si>
  <si>
    <t xml:space="preserve">Markup is added on top of your cost. Margin is the share of the sell price you keep. A 30% markup is a 23.1% margin, and a 25% margin needs a 33.3% markup. The calculator shows both.</t>
  </si>
  <si>
    <t xml:space="preserve">Please check</t>
  </si>
  <si>
    <t xml:space="preserve">This is a calculation aid. Check quantities against your own plans and site measure-up, and allow for gates, slopes and special conditions. It doesn't include any supplier's prices.</t>
  </si>
  <si>
    <t xml:space="preserve">Want more? The Dinkum Docs Calculator Bundle adds lap and cap, good neighbour, wall-fixed and Colourbond fences, plus concrete, paving, decking, retaining wall, soil and paint calculators and a job summary.</t>
  </si>
  <si>
    <t xml:space="preserve">FENCE MATERIAL CALCULATOR  |  Timber paling fence, inground posts</t>
  </si>
  <si>
    <t xml:space="preserve">Before you use it: the italic price on the Posts line is a SAMPLE only. Type your own supplier prices over it, then delete this message.</t>
  </si>
  <si>
    <t xml:space="preserve">Type in the yellow cells. Everything else works itself out.</t>
  </si>
  <si>
    <t xml:space="preserve">1. THE FENCE</t>
  </si>
  <si>
    <t xml:space="preserve">Fence type</t>
  </si>
  <si>
    <t xml:space="preserve">Timber paling, inground posts</t>
  </si>
  <si>
    <t xml:space="preserve">This calculator is for this fence style</t>
  </si>
  <si>
    <t xml:space="preserve">Fence length (m)</t>
  </si>
  <si>
    <t xml:space="preserve">Total run of fence. Check it against your measure-up.</t>
  </si>
  <si>
    <t xml:space="preserve">Post spacing (m)</t>
  </si>
  <si>
    <t xml:space="preserve">Centre to centre. Fence posts are commonly about 2.4 m apart.</t>
  </si>
  <si>
    <t xml:space="preserve">Rail length (m)</t>
  </si>
  <si>
    <t xml:space="preserve">Length of the rails you buy</t>
  </si>
  <si>
    <t xml:space="preserve">Paling width (mm)</t>
  </si>
  <si>
    <t xml:space="preserve">Width of one paling</t>
  </si>
  <si>
    <t xml:space="preserve">Gap between palings (mm)</t>
  </si>
  <si>
    <t xml:space="preserve">Space left between palings (0 if they touch)</t>
  </si>
  <si>
    <t xml:space="preserve">Extra posts (corners, ends, gates)</t>
  </si>
  <si>
    <t xml:space="preserve">Posts for corners, ends and gates, on top of the run</t>
  </si>
  <si>
    <t xml:space="preserve">Nails per paling</t>
  </si>
  <si>
    <t xml:space="preserve">Nails or screws per paling</t>
  </si>
  <si>
    <t xml:space="preserve">Fixings per rail (screws)</t>
  </si>
  <si>
    <t xml:space="preserve">Screws or nails that fix each rail to its posts</t>
  </si>
  <si>
    <t xml:space="preserve">Cement bags per post</t>
  </si>
  <si>
    <t xml:space="preserve">Bags per hole</t>
  </si>
  <si>
    <t xml:space="preserve">Bolts per post</t>
  </si>
  <si>
    <t xml:space="preserve">Used where the rules say so</t>
  </si>
  <si>
    <t xml:space="preserve">2. MATERIALS TAKE-OFF</t>
  </si>
  <si>
    <t xml:space="preserve">Item</t>
  </si>
  <si>
    <t xml:space="preserve">Unit</t>
  </si>
  <si>
    <t xml:space="preserve">Calculated qty</t>
  </si>
  <si>
    <t xml:space="preserve">Waste %</t>
  </si>
  <si>
    <t xml:space="preserve">Qty to order</t>
  </si>
  <si>
    <t xml:space="preserve">Supplier</t>
  </si>
  <si>
    <t xml:space="preserve">Unit cost ($)</t>
  </si>
  <si>
    <t xml:space="preserve">Line cost ($)</t>
  </si>
  <si>
    <t xml:space="preserve">Notes</t>
  </si>
  <si>
    <t xml:space="preserve">Posts</t>
  </si>
  <si>
    <t xml:space="preserve">each</t>
  </si>
  <si>
    <t xml:space="preserve">SAMPLE price, replace with yours</t>
  </si>
  <si>
    <t xml:space="preserve">Rails</t>
  </si>
  <si>
    <t xml:space="preserve">Palings</t>
  </si>
  <si>
    <t xml:space="preserve">Nails (paling fixings)</t>
  </si>
  <si>
    <t xml:space="preserve">Rail fixings (screws)</t>
  </si>
  <si>
    <t xml:space="preserve">Cement</t>
  </si>
  <si>
    <t xml:space="preserve">bags</t>
  </si>
  <si>
    <t xml:space="preserve">Bolts</t>
  </si>
  <si>
    <t xml:space="preserve">Your own extra item: name it, add the quantity and price</t>
  </si>
  <si>
    <t xml:space="preserve">3. COST</t>
  </si>
  <si>
    <t xml:space="preserve">Materials cost</t>
  </si>
  <si>
    <t xml:space="preserve">Metres built per hour (labour)</t>
  </si>
  <si>
    <t xml:space="preserve">Optional. Leave blank to price materials only.</t>
  </si>
  <si>
    <t xml:space="preserve">Labour cost rate ($ per hour)</t>
  </si>
  <si>
    <t xml:space="preserve">Labour hours</t>
  </si>
  <si>
    <t xml:space="preserve">Labour cost</t>
  </si>
  <si>
    <t xml:space="preserve">Total cost</t>
  </si>
  <si>
    <t xml:space="preserve">Cost per metre</t>
  </si>
  <si>
    <t xml:space="preserve">Materials cost per metre</t>
  </si>
  <si>
    <t xml:space="preserve">4. PRICE IT (markup and margin are NOT the same)</t>
  </si>
  <si>
    <t xml:space="preserve">Pricing method</t>
  </si>
  <si>
    <t xml:space="preserve">Markup</t>
  </si>
  <si>
    <t xml:space="preserve">Markup is added on top of cost. Margin is the share of the sell price you keep.</t>
  </si>
  <si>
    <t xml:space="preserve">30% markup is only a 23.1% margin. 25% margin needs a 33.3% markup.</t>
  </si>
  <si>
    <t xml:space="preserve">Sell price (ex GST)</t>
  </si>
  <si>
    <t xml:space="preserve">Markup on cost</t>
  </si>
  <si>
    <t xml:space="preserve">Margin on sell price</t>
  </si>
  <si>
    <t xml:space="preserve">Sell price per metre (ex GST)</t>
  </si>
  <si>
    <t xml:space="preserve">GST rate</t>
  </si>
  <si>
    <t xml:space="preserve">GST</t>
  </si>
  <si>
    <t xml:space="preserve">Total (inc GST)</t>
  </si>
  <si>
    <t xml:space="preserve">FENCE RULES  |  how each fence type is worked out</t>
  </si>
  <si>
    <t xml:space="preserve">You normally don't need to change anything here. If you build a fence differently, edit the blue numbers and the Take-Off sheet follows.</t>
  </si>
  <si>
    <t xml:space="preserve">Rail runs per bay</t>
  </si>
  <si>
    <t xml:space="preserve">Palings per paling width</t>
  </si>
  <si>
    <t xml:space="preserve">Uses cement (1 = yes)</t>
  </si>
  <si>
    <t xml:space="preserve">Uses bolts (1 = yes)</t>
  </si>
  <si>
    <t xml:space="preserve">Colourbond panels (1 = yes)</t>
  </si>
  <si>
    <t xml:space="preserve">Rail runs per bay: how many horizontal rails run along the fence (3 is typical for a 1.8 m paling fence).</t>
  </si>
  <si>
    <t xml:space="preserve">Palings per paling width: 1 for a single layer of palings. 1.5 allows for the extra palings in lap and cap or good neighbour styles.</t>
  </si>
  <si>
    <t xml:space="preserve">Uses cement: 1 for posts set in concrete. 0 if the posts are fixed another way.</t>
  </si>
  <si>
    <t xml:space="preserve">Uses bolts: 1 if you bolt rails or posts to the structure. 0 if not.</t>
  </si>
  <si>
    <t xml:space="preserve">Colourbond panels: 1 means the fence is made of panels instead of palings and rails.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</si>
</sst>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.##"/>
    <numFmt numFmtId="166" formatCode="#,##0"/>
    <numFmt numFmtId="167" formatCode="0%"/>
    <numFmt numFmtId="168" formatCode="\$#,##0.00;&quot;($&quot;#,##0.00\);\-"/>
    <numFmt numFmtId="169" formatCode="#,##0.0;\-#,##0.0;\-"/>
    <numFmt numFmtId="170" formatCode="0.0%"/>
    <numFmt numFmtId="171" formatCode="0.0%;\-0.0%;\-"/>
    <numFmt numFmtId="172" formatCode="0"/>
    <numFmt numFmtId="173" formatCode="0.0#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b val="true"/>
      <sz val="10"/>
      <color rgb="FFC7690A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5B647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color rgb="FF0000FF"/>
      <name val="Arial"/>
      <family val="0"/>
      <charset val="1"/>
    </font>
    <font>
      <b val="true"/>
      <i val="true"/>
      <sz val="9"/>
      <color rgb="FFC7690A"/>
      <name val="Arial"/>
      <family val="0"/>
      <charset val="1"/>
    </font>
    <font>
      <b val="true"/>
      <sz val="10"/>
      <color rgb="FFB00020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2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C2534"/>
        <bgColor rgb="FF333300"/>
      </patternFill>
    </fill>
    <fill>
      <patternFill patternType="solid">
        <fgColor rgb="FFFFF2B3"/>
        <bgColor rgb="FFFBE9D2"/>
      </patternFill>
    </fill>
    <fill>
      <patternFill patternType="solid">
        <fgColor rgb="FFFBE9D2"/>
        <bgColor rgb="FFFFF2B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1DACB"/>
      </left>
      <right style="thin">
        <color rgb="FFE1DACB"/>
      </right>
      <top style="thin">
        <color rgb="FFE1DACB"/>
      </top>
      <bottom style="thin">
        <color rgb="FFE1DAC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9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9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color rgb="FF9AA1AB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2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B3"/>
      <rgbColor rgb="FFCCFFFF"/>
      <rgbColor rgb="FF660066"/>
      <rgbColor rgb="FFFF8080"/>
      <rgbColor rgb="FF0066CC"/>
      <rgbColor rgb="FFE1DAC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BE9D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7690A"/>
      <rgbColor rgb="FF5B6472"/>
      <rgbColor rgb="FF9AA1AB"/>
      <rgbColor rgb="FF003366"/>
      <rgbColor rgb="FF339966"/>
      <rgbColor rgb="FF003300"/>
      <rgbColor rgb="FF333300"/>
      <rgbColor rgb="FF993300"/>
      <rgbColor rgb="FF993366"/>
      <rgbColor rgb="FF333399"/>
      <rgbColor rgb="FF1C253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1" customFormat="false" ht="25.5" hidden="false" customHeight="true" outlineLevel="0" collapsed="false">
      <c r="A1" s="1" t="s">
        <v>0</v>
      </c>
      <c r="B1" s="2"/>
    </row>
    <row r="3" customFormat="false" ht="15.75" hidden="false" customHeight="true" outlineLevel="0" collapsed="false">
      <c r="B3" s="3" t="s">
        <v>1</v>
      </c>
    </row>
    <row r="4" customFormat="false" ht="30" hidden="false" customHeight="true" outlineLevel="0" collapsed="false">
      <c r="B4" s="4" t="s">
        <v>2</v>
      </c>
    </row>
    <row r="6" customFormat="false" ht="15.75" hidden="false" customHeight="true" outlineLevel="0" collapsed="false">
      <c r="B6" s="3" t="s">
        <v>3</v>
      </c>
    </row>
    <row r="7" customFormat="false" ht="15.75" hidden="false" customHeight="true" outlineLevel="0" collapsed="false">
      <c r="B7" s="4" t="s">
        <v>4</v>
      </c>
    </row>
    <row r="8" customFormat="false" ht="15.75" hidden="false" customHeight="true" outlineLevel="0" collapsed="false">
      <c r="B8" s="4" t="s">
        <v>5</v>
      </c>
    </row>
    <row r="9" customFormat="false" ht="30" hidden="false" customHeight="true" outlineLevel="0" collapsed="false">
      <c r="B9" s="4" t="s">
        <v>6</v>
      </c>
    </row>
    <row r="10" customFormat="false" ht="15.75" hidden="false" customHeight="true" outlineLevel="0" collapsed="false">
      <c r="B10" s="4" t="s">
        <v>7</v>
      </c>
    </row>
    <row r="12" customFormat="false" ht="15.75" hidden="false" customHeight="true" outlineLevel="0" collapsed="false">
      <c r="B12" s="3" t="s">
        <v>8</v>
      </c>
    </row>
    <row r="13" customFormat="false" ht="30" hidden="false" customHeight="true" outlineLevel="0" collapsed="false">
      <c r="B13" s="4" t="s">
        <v>9</v>
      </c>
    </row>
    <row r="15" customFormat="false" ht="15.75" hidden="false" customHeight="true" outlineLevel="0" collapsed="false">
      <c r="B15" s="3" t="s">
        <v>10</v>
      </c>
    </row>
    <row r="16" customFormat="false" ht="30" hidden="false" customHeight="true" outlineLevel="0" collapsed="false">
      <c r="B16" s="4" t="s">
        <v>11</v>
      </c>
    </row>
    <row r="18" customFormat="false" ht="30" hidden="false" customHeight="true" outlineLevel="0" collapsed="false">
      <c r="B18" s="5" t="s">
        <v>12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9"/>
    <col collapsed="false" customWidth="true" hidden="false" outlineLevel="0" max="3" min="3" style="0" width="12"/>
    <col collapsed="false" customWidth="true" hidden="false" outlineLevel="0" max="4" min="4" style="0" width="9"/>
    <col collapsed="false" customWidth="true" hidden="false" outlineLevel="0" max="5" min="5" style="0" width="12"/>
    <col collapsed="false" customWidth="true" hidden="false" outlineLevel="0" max="6" min="6" style="0" width="20"/>
    <col collapsed="false" customWidth="true" hidden="false" outlineLevel="0" max="7" min="7" style="0" width="13"/>
    <col collapsed="false" customWidth="true" hidden="false" outlineLevel="0" max="8" min="8" style="0" width="14"/>
    <col collapsed="false" customWidth="true" hidden="false" outlineLevel="0" max="9" min="9" style="0" width="44"/>
  </cols>
  <sheetData>
    <row r="1" customFormat="false" ht="25.5" hidden="false" customHeight="true" outlineLevel="0" collapsed="false">
      <c r="A1" s="1" t="s">
        <v>13</v>
      </c>
      <c r="B1" s="2"/>
      <c r="C1" s="2"/>
      <c r="D1" s="2"/>
      <c r="E1" s="2"/>
      <c r="F1" s="2"/>
      <c r="G1" s="2"/>
      <c r="H1" s="2"/>
      <c r="I1" s="2"/>
    </row>
    <row r="3" customFormat="false" ht="15" hidden="false" customHeight="false" outlineLevel="0" collapsed="false">
      <c r="A3" s="6" t="s">
        <v>14</v>
      </c>
    </row>
    <row r="4" customFormat="false" ht="15" hidden="false" customHeight="false" outlineLevel="0" collapsed="false">
      <c r="A4" s="7" t="s">
        <v>15</v>
      </c>
    </row>
    <row r="5" customFormat="false" ht="19.5" hidden="false" customHeight="true" outlineLevel="0" collapsed="false">
      <c r="A5" s="8" t="s">
        <v>16</v>
      </c>
      <c r="B5" s="2"/>
      <c r="C5" s="2"/>
      <c r="D5" s="2"/>
      <c r="E5" s="2"/>
      <c r="F5" s="2"/>
      <c r="G5" s="2"/>
      <c r="H5" s="2"/>
      <c r="I5" s="2"/>
    </row>
    <row r="6" customFormat="false" ht="15" hidden="false" customHeight="false" outlineLevel="0" collapsed="false">
      <c r="A6" s="9" t="s">
        <v>17</v>
      </c>
      <c r="C6" s="10" t="s">
        <v>18</v>
      </c>
      <c r="D6" s="10"/>
      <c r="E6" s="10"/>
      <c r="F6" s="7" t="s">
        <v>19</v>
      </c>
    </row>
    <row r="7" customFormat="false" ht="15" hidden="false" customHeight="false" outlineLevel="0" collapsed="false">
      <c r="A7" s="9" t="s">
        <v>20</v>
      </c>
      <c r="C7" s="11" t="n">
        <v>20</v>
      </c>
      <c r="F7" s="7" t="s">
        <v>21</v>
      </c>
    </row>
    <row r="8" customFormat="false" ht="15" hidden="false" customHeight="false" outlineLevel="0" collapsed="false">
      <c r="A8" s="9" t="s">
        <v>22</v>
      </c>
      <c r="C8" s="11" t="n">
        <v>2.4</v>
      </c>
      <c r="F8" s="7" t="s">
        <v>23</v>
      </c>
    </row>
    <row r="9" customFormat="false" ht="15" hidden="false" customHeight="false" outlineLevel="0" collapsed="false">
      <c r="A9" s="9" t="s">
        <v>24</v>
      </c>
      <c r="C9" s="11" t="n">
        <v>4.8</v>
      </c>
      <c r="F9" s="7" t="s">
        <v>25</v>
      </c>
    </row>
    <row r="10" customFormat="false" ht="15" hidden="false" customHeight="false" outlineLevel="0" collapsed="false">
      <c r="A10" s="9" t="s">
        <v>26</v>
      </c>
      <c r="C10" s="12" t="n">
        <v>90</v>
      </c>
      <c r="F10" s="7" t="s">
        <v>27</v>
      </c>
    </row>
    <row r="11" customFormat="false" ht="15" hidden="false" customHeight="false" outlineLevel="0" collapsed="false">
      <c r="A11" s="9" t="s">
        <v>28</v>
      </c>
      <c r="C11" s="12" t="n">
        <v>5</v>
      </c>
      <c r="F11" s="7" t="s">
        <v>29</v>
      </c>
    </row>
    <row r="12" customFormat="false" ht="15" hidden="false" customHeight="false" outlineLevel="0" collapsed="false">
      <c r="A12" s="9" t="s">
        <v>30</v>
      </c>
      <c r="C12" s="12" t="n">
        <v>0</v>
      </c>
      <c r="F12" s="7" t="s">
        <v>31</v>
      </c>
    </row>
    <row r="13" customFormat="false" ht="15" hidden="false" customHeight="false" outlineLevel="0" collapsed="false">
      <c r="A13" s="9" t="s">
        <v>32</v>
      </c>
      <c r="C13" s="12" t="n">
        <v>6</v>
      </c>
      <c r="F13" s="7" t="s">
        <v>33</v>
      </c>
    </row>
    <row r="14" customFormat="false" ht="15" hidden="false" customHeight="false" outlineLevel="0" collapsed="false">
      <c r="A14" s="9" t="s">
        <v>34</v>
      </c>
      <c r="C14" s="12" t="n">
        <v>3</v>
      </c>
      <c r="F14" s="7" t="s">
        <v>35</v>
      </c>
    </row>
    <row r="15" customFormat="false" ht="15" hidden="false" customHeight="false" outlineLevel="0" collapsed="false">
      <c r="A15" s="9" t="s">
        <v>36</v>
      </c>
      <c r="C15" s="11" t="n">
        <v>3</v>
      </c>
      <c r="F15" s="7" t="s">
        <v>37</v>
      </c>
    </row>
    <row r="16" customFormat="false" ht="15" hidden="false" customHeight="false" outlineLevel="0" collapsed="false">
      <c r="A16" s="9" t="s">
        <v>38</v>
      </c>
      <c r="C16" s="12" t="n">
        <v>2</v>
      </c>
      <c r="F16" s="7" t="s">
        <v>39</v>
      </c>
    </row>
    <row r="18" customFormat="false" ht="19.5" hidden="false" customHeight="true" outlineLevel="0" collapsed="false">
      <c r="A18" s="8" t="s">
        <v>40</v>
      </c>
      <c r="B18" s="2"/>
      <c r="C18" s="2"/>
      <c r="D18" s="2"/>
      <c r="E18" s="2"/>
      <c r="F18" s="2"/>
      <c r="G18" s="2"/>
      <c r="H18" s="2"/>
      <c r="I18" s="2"/>
    </row>
    <row r="19" customFormat="false" ht="30" hidden="false" customHeight="true" outlineLevel="0" collapsed="false">
      <c r="A19" s="13" t="s">
        <v>41</v>
      </c>
      <c r="B19" s="14" t="s">
        <v>42</v>
      </c>
      <c r="C19" s="14" t="s">
        <v>43</v>
      </c>
      <c r="D19" s="14" t="s">
        <v>44</v>
      </c>
      <c r="E19" s="14" t="s">
        <v>45</v>
      </c>
      <c r="F19" s="14" t="s">
        <v>46</v>
      </c>
      <c r="G19" s="14" t="s">
        <v>47</v>
      </c>
      <c r="H19" s="14" t="s">
        <v>48</v>
      </c>
      <c r="I19" s="14" t="s">
        <v>49</v>
      </c>
    </row>
    <row r="20" customFormat="false" ht="15" hidden="false" customHeight="false" outlineLevel="0" collapsed="false">
      <c r="A20" s="15" t="s">
        <v>50</v>
      </c>
      <c r="B20" s="16" t="s">
        <v>51</v>
      </c>
      <c r="C20" s="17" t="n">
        <f aca="false">IF(N($C$7)&lt;=0,0,ROUNDUP($C$7/$C$8,0)+1+N($C$12))</f>
        <v>10</v>
      </c>
      <c r="D20" s="18" t="n">
        <v>0</v>
      </c>
      <c r="E20" s="19" t="n">
        <f aca="false">ROUNDUP(C20*(1+N(D20)),0)</f>
        <v>10</v>
      </c>
      <c r="F20" s="20"/>
      <c r="G20" s="21" t="n">
        <v>25</v>
      </c>
      <c r="H20" s="22" t="n">
        <f aca="false">IF(ISNUMBER(G20),E20*G20,"")</f>
        <v>250</v>
      </c>
      <c r="I20" s="23" t="s">
        <v>52</v>
      </c>
    </row>
    <row r="21" customFormat="false" ht="15" hidden="false" customHeight="false" outlineLevel="0" collapsed="false">
      <c r="A21" s="15" t="s">
        <v>53</v>
      </c>
      <c r="B21" s="16" t="s">
        <v>51</v>
      </c>
      <c r="C21" s="17" t="n">
        <f aca="false">IF(N($C$7)&lt;=0,0,ROUNDUP($C$7/$C$9,0)*INDEX('Fence Rules'!$B$5:$B$5,MATCH($C$6,'Fence Rules'!$A$5:$A$5,0)))</f>
        <v>15</v>
      </c>
      <c r="D21" s="18" t="n">
        <v>0</v>
      </c>
      <c r="E21" s="19" t="n">
        <f aca="false">ROUNDUP(C21*(1+N(D21)),0)</f>
        <v>15</v>
      </c>
      <c r="F21" s="20"/>
      <c r="G21" s="24"/>
      <c r="H21" s="22" t="str">
        <f aca="false">IF(ISNUMBER(G21),E21*G21,"")</f>
        <v/>
      </c>
      <c r="I21" s="25" t="str">
        <f aca="false">IF(C21=0,"Not used for this fence type","")</f>
        <v/>
      </c>
    </row>
    <row r="22" customFormat="false" ht="15" hidden="false" customHeight="false" outlineLevel="0" collapsed="false">
      <c r="A22" s="15" t="s">
        <v>54</v>
      </c>
      <c r="B22" s="16" t="s">
        <v>51</v>
      </c>
      <c r="C22" s="17" t="n">
        <f aca="false">IF(N($C$7)&lt;=0,0,ROUNDUP($C$7/(($C$10+$C$11)/1000),0)*INDEX('Fence Rules'!$C$5:$C$5,MATCH($C$6,'Fence Rules'!$A$5:$A$5,0)))</f>
        <v>211</v>
      </c>
      <c r="D22" s="18" t="n">
        <v>0.05</v>
      </c>
      <c r="E22" s="19" t="n">
        <f aca="false">ROUNDUP(C22*(1+N(D22)),0)</f>
        <v>222</v>
      </c>
      <c r="F22" s="20"/>
      <c r="G22" s="24"/>
      <c r="H22" s="22" t="str">
        <f aca="false">IF(ISNUMBER(G22),E22*G22,"")</f>
        <v/>
      </c>
      <c r="I22" s="25" t="str">
        <f aca="false">IF(C22=0,"Not used for this fence type","")</f>
        <v/>
      </c>
    </row>
    <row r="23" customFormat="false" ht="15" hidden="false" customHeight="false" outlineLevel="0" collapsed="false">
      <c r="A23" s="15" t="s">
        <v>55</v>
      </c>
      <c r="B23" s="16" t="s">
        <v>51</v>
      </c>
      <c r="C23" s="17" t="n">
        <f aca="false">C22*N($C$13)</f>
        <v>1266</v>
      </c>
      <c r="D23" s="18" t="n">
        <v>0.05</v>
      </c>
      <c r="E23" s="19" t="n">
        <f aca="false">ROUNDUP(C23*(1+N(D23)),0)</f>
        <v>1330</v>
      </c>
      <c r="F23" s="20"/>
      <c r="G23" s="24"/>
      <c r="H23" s="22" t="str">
        <f aca="false">IF(ISNUMBER(G23),E23*G23,"")</f>
        <v/>
      </c>
      <c r="I23" s="25" t="str">
        <f aca="false">IF(C23=0,"Not used for this fence type","")</f>
        <v/>
      </c>
    </row>
    <row r="24" customFormat="false" ht="15" hidden="false" customHeight="false" outlineLevel="0" collapsed="false">
      <c r="A24" s="15" t="s">
        <v>56</v>
      </c>
      <c r="B24" s="16" t="s">
        <v>51</v>
      </c>
      <c r="C24" s="17" t="n">
        <f aca="false">C21*N($C$14)</f>
        <v>45</v>
      </c>
      <c r="D24" s="18" t="n">
        <v>0.05</v>
      </c>
      <c r="E24" s="19" t="n">
        <f aca="false">ROUNDUP(C24*(1+N(D24)),0)</f>
        <v>48</v>
      </c>
      <c r="F24" s="20"/>
      <c r="G24" s="24"/>
      <c r="H24" s="22" t="str">
        <f aca="false">IF(ISNUMBER(G24),E24*G24,"")</f>
        <v/>
      </c>
      <c r="I24" s="25" t="str">
        <f aca="false">IF(C24=0,"Not used for this fence type","")</f>
        <v/>
      </c>
    </row>
    <row r="25" customFormat="false" ht="15" hidden="false" customHeight="false" outlineLevel="0" collapsed="false">
      <c r="A25" s="15" t="s">
        <v>57</v>
      </c>
      <c r="B25" s="16" t="s">
        <v>58</v>
      </c>
      <c r="C25" s="17" t="n">
        <f aca="false">C20*N($C$15)*INDEX('Fence Rules'!$D$5:$D$5,MATCH($C$6,'Fence Rules'!$A$5:$A$5,0))</f>
        <v>30</v>
      </c>
      <c r="D25" s="18" t="n">
        <v>0</v>
      </c>
      <c r="E25" s="19" t="n">
        <f aca="false">ROUNDUP(C25*(1+N(D25)),0)</f>
        <v>30</v>
      </c>
      <c r="F25" s="20"/>
      <c r="G25" s="24"/>
      <c r="H25" s="22" t="str">
        <f aca="false">IF(ISNUMBER(G25),E25*G25,"")</f>
        <v/>
      </c>
      <c r="I25" s="25" t="str">
        <f aca="false">IF(C25=0,"Not used for this fence type","")</f>
        <v/>
      </c>
    </row>
    <row r="26" customFormat="false" ht="15" hidden="false" customHeight="false" outlineLevel="0" collapsed="false">
      <c r="A26" s="15" t="s">
        <v>59</v>
      </c>
      <c r="B26" s="16" t="s">
        <v>51</v>
      </c>
      <c r="C26" s="17" t="n">
        <f aca="false">C20*N($C$16)*INDEX('Fence Rules'!$E$5:$E$5,MATCH($C$6,'Fence Rules'!$A$5:$A$5,0))</f>
        <v>20</v>
      </c>
      <c r="D26" s="18" t="n">
        <v>0</v>
      </c>
      <c r="E26" s="19" t="n">
        <f aca="false">ROUNDUP(C26*(1+N(D26)),0)</f>
        <v>20</v>
      </c>
      <c r="F26" s="20"/>
      <c r="G26" s="24"/>
      <c r="H26" s="22" t="str">
        <f aca="false">IF(ISNUMBER(G26),E26*G26,"")</f>
        <v/>
      </c>
      <c r="I26" s="25" t="str">
        <f aca="false">IF(C26=0,"Not used for this fence type","")</f>
        <v/>
      </c>
    </row>
    <row r="27" customFormat="false" ht="15" hidden="false" customHeight="false" outlineLevel="0" collapsed="false">
      <c r="A27" s="26"/>
      <c r="B27" s="27"/>
      <c r="C27" s="28"/>
      <c r="D27" s="18" t="n">
        <v>0</v>
      </c>
      <c r="E27" s="19" t="str">
        <f aca="false">IF(ISNUMBER(C27),ROUNDUP(C27*(1+N(D27)),0),"")</f>
        <v/>
      </c>
      <c r="F27" s="20"/>
      <c r="G27" s="24"/>
      <c r="H27" s="22" t="str">
        <f aca="false">IF(AND(ISNUMBER(E27),ISNUMBER(G27)),E27*G27,"")</f>
        <v/>
      </c>
      <c r="I27" s="25" t="s">
        <v>60</v>
      </c>
    </row>
    <row r="28" customFormat="false" ht="15" hidden="false" customHeight="false" outlineLevel="0" collapsed="false">
      <c r="A28" s="26"/>
      <c r="B28" s="27"/>
      <c r="C28" s="28"/>
      <c r="D28" s="18" t="n">
        <v>0</v>
      </c>
      <c r="E28" s="19" t="str">
        <f aca="false">IF(ISNUMBER(C28),ROUNDUP(C28*(1+N(D28)),0),"")</f>
        <v/>
      </c>
      <c r="F28" s="20"/>
      <c r="G28" s="24"/>
      <c r="H28" s="22" t="str">
        <f aca="false">IF(AND(ISNUMBER(E28),ISNUMBER(G28)),E28*G28,"")</f>
        <v/>
      </c>
      <c r="I28" s="25"/>
    </row>
    <row r="29" customFormat="false" ht="15" hidden="false" customHeight="false" outlineLevel="0" collapsed="false">
      <c r="A29" s="26"/>
      <c r="B29" s="27"/>
      <c r="C29" s="28"/>
      <c r="D29" s="18" t="n">
        <v>0</v>
      </c>
      <c r="E29" s="19" t="str">
        <f aca="false">IF(ISNUMBER(C29),ROUNDUP(C29*(1+N(D29)),0),"")</f>
        <v/>
      </c>
      <c r="F29" s="20"/>
      <c r="G29" s="24"/>
      <c r="H29" s="22" t="str">
        <f aca="false">IF(AND(ISNUMBER(E29),ISNUMBER(G29)),E29*G29,"")</f>
        <v/>
      </c>
      <c r="I29" s="25"/>
    </row>
    <row r="30" customFormat="false" ht="15" hidden="false" customHeight="false" outlineLevel="0" collapsed="false">
      <c r="A30" s="26"/>
      <c r="B30" s="27"/>
      <c r="C30" s="28"/>
      <c r="D30" s="18" t="n">
        <v>0</v>
      </c>
      <c r="E30" s="19" t="str">
        <f aca="false">IF(ISNUMBER(C30),ROUNDUP(C30*(1+N(D30)),0),"")</f>
        <v/>
      </c>
      <c r="F30" s="20"/>
      <c r="G30" s="24"/>
      <c r="H30" s="22" t="str">
        <f aca="false">IF(AND(ISNUMBER(E30),ISNUMBER(G30)),E30*G30,"")</f>
        <v/>
      </c>
      <c r="I30" s="25"/>
    </row>
    <row r="32" customFormat="false" ht="19.5" hidden="false" customHeight="true" outlineLevel="0" collapsed="false">
      <c r="A32" s="8" t="s">
        <v>61</v>
      </c>
      <c r="B32" s="2"/>
      <c r="C32" s="2"/>
      <c r="D32" s="2"/>
      <c r="E32" s="2"/>
      <c r="F32" s="2"/>
      <c r="G32" s="2"/>
      <c r="H32" s="2"/>
      <c r="I32" s="2"/>
    </row>
    <row r="33" customFormat="false" ht="15" hidden="false" customHeight="false" outlineLevel="0" collapsed="false">
      <c r="A33" s="9" t="s">
        <v>62</v>
      </c>
      <c r="C33" s="29" t="n">
        <f aca="false">SUM(H20:H30)</f>
        <v>250</v>
      </c>
      <c r="F33" s="30" t="str">
        <f aca="false">IF(COUNTIFS(E20:E30,"&gt;0",G20:G30,"")&gt;0,COUNTIFS(E20:E30,"&gt;0",G20:G30,"")&amp;" item(s) still need a price, so this total is incomplete.","")</f>
        <v>6 item(s) still need a price, so this total is incomplete.</v>
      </c>
    </row>
    <row r="34" customFormat="false" ht="15" hidden="false" customHeight="false" outlineLevel="0" collapsed="false">
      <c r="A34" s="9" t="s">
        <v>63</v>
      </c>
      <c r="C34" s="11"/>
      <c r="F34" s="7" t="s">
        <v>64</v>
      </c>
    </row>
    <row r="35" customFormat="false" ht="15" hidden="false" customHeight="false" outlineLevel="0" collapsed="false">
      <c r="A35" s="9" t="s">
        <v>65</v>
      </c>
      <c r="C35" s="31"/>
    </row>
    <row r="36" customFormat="false" ht="15" hidden="false" customHeight="false" outlineLevel="0" collapsed="false">
      <c r="A36" s="9" t="s">
        <v>66</v>
      </c>
      <c r="C36" s="32" t="n">
        <f aca="false">IF(AND(ISNUMBER(C34),N(C34)&gt;0,N($C$7)&gt;0),$C$7/C34,0)</f>
        <v>0</v>
      </c>
    </row>
    <row r="37" customFormat="false" ht="15" hidden="false" customHeight="false" outlineLevel="0" collapsed="false">
      <c r="A37" s="9" t="s">
        <v>67</v>
      </c>
      <c r="C37" s="29" t="n">
        <f aca="false">C36*N(C35)</f>
        <v>0</v>
      </c>
    </row>
    <row r="38" customFormat="false" ht="15" hidden="false" customHeight="false" outlineLevel="0" collapsed="false">
      <c r="A38" s="33" t="s">
        <v>68</v>
      </c>
      <c r="C38" s="34" t="n">
        <f aca="false">C33+C37</f>
        <v>250</v>
      </c>
    </row>
    <row r="39" customFormat="false" ht="15" hidden="false" customHeight="false" outlineLevel="0" collapsed="false">
      <c r="A39" s="9" t="s">
        <v>69</v>
      </c>
      <c r="C39" s="22" t="n">
        <f aca="false">IF(N($C$7)&gt;0,C38/$C$7,0)</f>
        <v>12.5</v>
      </c>
    </row>
    <row r="40" customFormat="false" ht="15" hidden="false" customHeight="false" outlineLevel="0" collapsed="false">
      <c r="A40" s="9" t="s">
        <v>70</v>
      </c>
      <c r="C40" s="22" t="n">
        <f aca="false">IF(N($C$7)&gt;0,C33/$C$7,0)</f>
        <v>12.5</v>
      </c>
    </row>
    <row r="42" customFormat="false" ht="19.5" hidden="false" customHeight="true" outlineLevel="0" collapsed="false">
      <c r="A42" s="8" t="s">
        <v>71</v>
      </c>
      <c r="B42" s="2"/>
      <c r="C42" s="2"/>
      <c r="D42" s="2"/>
      <c r="E42" s="2"/>
      <c r="F42" s="2"/>
      <c r="G42" s="2"/>
      <c r="H42" s="2"/>
      <c r="I42" s="2"/>
    </row>
    <row r="43" customFormat="false" ht="15" hidden="false" customHeight="false" outlineLevel="0" collapsed="false">
      <c r="A43" s="9" t="s">
        <v>72</v>
      </c>
      <c r="C43" s="10" t="s">
        <v>73</v>
      </c>
      <c r="D43" s="10"/>
      <c r="F43" s="7" t="s">
        <v>74</v>
      </c>
    </row>
    <row r="44" customFormat="false" ht="15" hidden="false" customHeight="false" outlineLevel="0" collapsed="false">
      <c r="A44" s="9" t="str">
        <f aca="false">IF($C$43="Margin","Margin you want","Markup you want")</f>
        <v>Markup you want</v>
      </c>
      <c r="C44" s="35" t="n">
        <v>0.3</v>
      </c>
      <c r="F44" s="7" t="s">
        <v>75</v>
      </c>
    </row>
    <row r="45" customFormat="false" ht="15" hidden="false" customHeight="false" outlineLevel="0" collapsed="false">
      <c r="A45" s="33" t="s">
        <v>76</v>
      </c>
      <c r="C45" s="34" t="n">
        <f aca="false">IFERROR(IF($C$43="Margin",C38/(1-$C$44),C38*(1+$C$44)),0)</f>
        <v>325</v>
      </c>
      <c r="F45" s="30" t="str">
        <f aca="false">IF(F33="","","Based on incomplete costs. Price every item first.")</f>
        <v>Based on incomplete costs. Price every item first.</v>
      </c>
    </row>
    <row r="46" customFormat="false" ht="15" hidden="false" customHeight="false" outlineLevel="0" collapsed="false">
      <c r="A46" s="9" t="s">
        <v>77</v>
      </c>
      <c r="C46" s="36" t="n">
        <f aca="false">IF(C38&gt;0,(C45-C38)/C38,"")</f>
        <v>0.3</v>
      </c>
    </row>
    <row r="47" customFormat="false" ht="15" hidden="false" customHeight="false" outlineLevel="0" collapsed="false">
      <c r="A47" s="9" t="s">
        <v>78</v>
      </c>
      <c r="C47" s="36" t="n">
        <f aca="false">IF(C45&gt;0,(C45-C38)/C45,"")</f>
        <v>0.230769230769231</v>
      </c>
    </row>
    <row r="48" customFormat="false" ht="15" hidden="false" customHeight="false" outlineLevel="0" collapsed="false">
      <c r="A48" s="9" t="s">
        <v>79</v>
      </c>
      <c r="C48" s="22" t="n">
        <f aca="false">IF(N($C$7)&gt;0,C45/$C$7,0)</f>
        <v>16.25</v>
      </c>
    </row>
    <row r="49" customFormat="false" ht="15" hidden="false" customHeight="false" outlineLevel="0" collapsed="false">
      <c r="A49" s="9" t="s">
        <v>80</v>
      </c>
      <c r="C49" s="35" t="n">
        <v>0.1</v>
      </c>
    </row>
    <row r="50" customFormat="false" ht="15" hidden="false" customHeight="false" outlineLevel="0" collapsed="false">
      <c r="A50" s="9" t="s">
        <v>81</v>
      </c>
      <c r="C50" s="22" t="n">
        <f aca="false">C45*$C$49</f>
        <v>32.5</v>
      </c>
    </row>
    <row r="51" customFormat="false" ht="15" hidden="false" customHeight="false" outlineLevel="0" collapsed="false">
      <c r="A51" s="33" t="s">
        <v>82</v>
      </c>
      <c r="C51" s="37" t="n">
        <f aca="false">C45*(1+$C$49)</f>
        <v>357.5</v>
      </c>
    </row>
  </sheetData>
  <mergeCells count="2">
    <mergeCell ref="C6:E6"/>
    <mergeCell ref="C43:D43"/>
  </mergeCells>
  <conditionalFormatting sqref="A20:I26">
    <cfRule type="expression" priority="2" aboveAverage="0" equalAverage="0" bottom="0" percent="0" rank="0" text="" dxfId="0">
      <formula>$C20=0</formula>
    </cfRule>
  </conditionalFormatting>
  <dataValidations count="1">
    <dataValidation allowBlank="false" errorStyle="stop" operator="between" showDropDown="false" showErrorMessage="false" showInputMessage="false" sqref="C43" type="list">
      <formula1>"Markup,Margin"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5" min="4" style="0" width="14"/>
    <col collapsed="false" customWidth="true" hidden="false" outlineLevel="0" max="6" min="6" style="0" width="16"/>
  </cols>
  <sheetData>
    <row r="1" customFormat="false" ht="19.5" hidden="false" customHeight="true" outlineLevel="0" collapsed="false">
      <c r="A1" s="38" t="s">
        <v>83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7" t="s">
        <v>84</v>
      </c>
    </row>
    <row r="4" customFormat="false" ht="43.5" hidden="false" customHeight="true" outlineLevel="0" collapsed="false">
      <c r="A4" s="13" t="s">
        <v>17</v>
      </c>
      <c r="B4" s="14" t="s">
        <v>85</v>
      </c>
      <c r="C4" s="14" t="s">
        <v>86</v>
      </c>
      <c r="D4" s="14" t="s">
        <v>87</v>
      </c>
      <c r="E4" s="14" t="s">
        <v>88</v>
      </c>
      <c r="F4" s="14" t="s">
        <v>89</v>
      </c>
    </row>
    <row r="5" customFormat="false" ht="15" hidden="false" customHeight="false" outlineLevel="0" collapsed="false">
      <c r="A5" s="39" t="s">
        <v>18</v>
      </c>
      <c r="B5" s="40" t="n">
        <v>3</v>
      </c>
      <c r="C5" s="41" t="n">
        <v>1</v>
      </c>
      <c r="D5" s="40" t="n">
        <v>1</v>
      </c>
      <c r="E5" s="40" t="n">
        <v>1</v>
      </c>
      <c r="F5" s="40" t="n">
        <v>0</v>
      </c>
    </row>
    <row r="7" customFormat="false" ht="15" hidden="false" customHeight="false" outlineLevel="0" collapsed="false">
      <c r="A7" s="7" t="s">
        <v>90</v>
      </c>
    </row>
    <row r="8" customFormat="false" ht="15" hidden="false" customHeight="false" outlineLevel="0" collapsed="false">
      <c r="A8" s="7" t="s">
        <v>91</v>
      </c>
    </row>
    <row r="9" customFormat="false" ht="15" hidden="false" customHeight="false" outlineLevel="0" collapsed="false">
      <c r="A9" s="7" t="s">
        <v>92</v>
      </c>
    </row>
    <row r="10" customFormat="false" ht="15" hidden="false" customHeight="false" outlineLevel="0" collapsed="false">
      <c r="A10" s="7" t="s">
        <v>93</v>
      </c>
    </row>
    <row r="11" customFormat="false" ht="15" hidden="false" customHeight="false" outlineLevel="0" collapsed="false">
      <c r="A11" s="7" t="s">
        <v>94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2026-10-09T01:43:29Z</dcterms:created>
  <dc:creator>Dinkum Docs</dc:creator>
  <dc:description>Free timber paling fence material calculator</dc:description>
  <dc:language>en-US</dc:language>
  <cp:lastModifiedBy>Dinkum Docs</cp:lastModifiedBy>
  <dcterms:modified xsi:type="dcterms:W3CDTF">2026-10-09T01:43:29Z</dcterms:modified>
  <cp:revision>0</cp:revision>
  <dc:subject/>
  <dc:title>Dinkum Docs Free Fence Material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